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inances\Taxation et perception\Fichier gabarit\"/>
    </mc:Choice>
  </mc:AlternateContent>
  <xr:revisionPtr revIDLastSave="0" documentId="13_ncr:1_{3D9FD4F0-A565-4769-80BA-FE3C4372DCCF}" xr6:coauthVersionLast="47" xr6:coauthVersionMax="47" xr10:uidLastSave="{00000000-0000-0000-0000-000000000000}"/>
  <bookViews>
    <workbookView xWindow="-120" yWindow="-120" windowWidth="29040" windowHeight="15720" xr2:uid="{398CD68E-5ACC-41D3-AEE4-956245F4139C}"/>
  </bookViews>
  <sheets>
    <sheet name="Feuil1" sheetId="1" r:id="rId1"/>
    <sheet name="Donnée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J23" i="1" s="1"/>
  <c r="H26" i="1" s="1"/>
  <c r="E34" i="1" s="1"/>
  <c r="E38" i="1" l="1"/>
  <c r="E37" i="1"/>
  <c r="J37" i="1" s="1"/>
  <c r="E35" i="1"/>
  <c r="E36" i="1"/>
  <c r="G25" i="1"/>
  <c r="J38" i="1" l="1"/>
  <c r="J35" i="1" l="1"/>
  <c r="J36" i="1"/>
  <c r="J34" i="1"/>
  <c r="H40" i="1" l="1"/>
  <c r="I39" i="1"/>
  <c r="J41" i="1" l="1"/>
  <c r="J42" i="1"/>
</calcChain>
</file>

<file path=xl/sharedStrings.xml><?xml version="1.0" encoding="utf-8"?>
<sst xmlns="http://schemas.openxmlformats.org/spreadsheetml/2006/main" count="40" uniqueCount="28">
  <si>
    <t>Évaluation municipale</t>
  </si>
  <si>
    <t>X</t>
  </si>
  <si>
    <t>=</t>
  </si>
  <si>
    <t>Valeur uniformisée</t>
  </si>
  <si>
    <t>Tranche entre 500 001 et 750 000 $</t>
  </si>
  <si>
    <t>Tranche qui excède 750 000 $</t>
  </si>
  <si>
    <t>Tranche</t>
  </si>
  <si>
    <t>Taux</t>
  </si>
  <si>
    <t>Montant</t>
  </si>
  <si>
    <t>Le droit de mutation est calculé en fonction de la base
d'imposition. La base d'imposition est le plus élevée parmi
les trois montants suivants :</t>
  </si>
  <si>
    <t>•</t>
  </si>
  <si>
    <t>Le montant de la contrepartie fournie pour le transfert de l’immeuble 
(montant payé) ;</t>
  </si>
  <si>
    <t>Le montant de la contrepartie stipulée pour le transfert de l’immeuble 
(montant inscrit dans l'acte de vente) ;</t>
  </si>
  <si>
    <t>Le montant de la valeur marchande de l’immeuble au moment du transfert
(valeur uniformisée).</t>
  </si>
  <si>
    <t xml:space="preserve">Montant de la 
valeur marchande : </t>
  </si>
  <si>
    <t xml:space="preserve">Montant de la  
contrepartie : </t>
  </si>
  <si>
    <t xml:space="preserve">Droit de mutation estimé  = </t>
  </si>
  <si>
    <r>
      <rPr>
        <b/>
        <sz val="12"/>
        <color theme="1"/>
        <rFont val="Arial"/>
        <family val="2"/>
      </rPr>
      <t>Montant servant au calcu</t>
    </r>
    <r>
      <rPr>
        <sz val="12"/>
        <color theme="1"/>
        <rFont val="Arial"/>
        <family val="2"/>
      </rPr>
      <t>l (le plus élevé des deux)</t>
    </r>
  </si>
  <si>
    <t>1er versement, 30 jours suivant facturation</t>
  </si>
  <si>
    <t>2e versement, 60 jours suivant le premier versement</t>
  </si>
  <si>
    <t>**Le calcul du droit de mutation présenté constitue une estimation et la ville se réserve le droit de modifier ce calcul en fonction
des éléments vérifiés ou des ajustements nécessaires.**</t>
  </si>
  <si>
    <t>Sur les premiers 62 900 $</t>
  </si>
  <si>
    <t>Tranche entre 62 901 et 315 000 $</t>
  </si>
  <si>
    <t>Tranche entre 315 001 $ et 500 000 $</t>
  </si>
  <si>
    <t>Facteur compa</t>
  </si>
  <si>
    <t>Facteur
comparatif (2026)</t>
  </si>
  <si>
    <t>Calculateur de droit de mutation – 2026</t>
  </si>
  <si>
    <t>Depuis le 1er janvier 2026, le droit sur les mutations immobilières
est calculé selon les taux suivants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</si>
</sst>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9" x14ac:knownFonts="1">
    <font>
      <sz val="11"/>
      <color theme="1"/>
      <name val="Aptos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1.5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6" xfId="0" applyFont="1" applyFill="1" applyBorder="1"/>
    <xf numFmtId="0" fontId="1" fillId="2" borderId="5" xfId="0" applyFont="1" applyFill="1" applyBorder="1"/>
    <xf numFmtId="0" fontId="4" fillId="2" borderId="0" xfId="0" applyFont="1" applyFill="1"/>
    <xf numFmtId="0" fontId="4" fillId="2" borderId="0" xfId="0" applyFont="1" applyFill="1" applyAlignment="1">
      <alignment horizontal="left" vertical="center"/>
    </xf>
    <xf numFmtId="2" fontId="1" fillId="2" borderId="0" xfId="0" applyNumberFormat="1" applyFont="1" applyFill="1" applyAlignment="1">
      <alignment horizontal="center"/>
    </xf>
    <xf numFmtId="0" fontId="1" fillId="2" borderId="0" xfId="0" quotePrefix="1" applyFont="1" applyFill="1"/>
    <xf numFmtId="44" fontId="1" fillId="2" borderId="0" xfId="0" applyNumberFormat="1" applyFont="1" applyFill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2" xfId="0" applyFont="1" applyFill="1" applyBorder="1"/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/>
    </xf>
    <xf numFmtId="10" fontId="1" fillId="2" borderId="0" xfId="0" applyNumberFormat="1" applyFont="1" applyFill="1" applyAlignment="1">
      <alignment horizontal="center"/>
    </xf>
    <xf numFmtId="0" fontId="1" fillId="2" borderId="8" xfId="0" applyFont="1" applyFill="1" applyBorder="1" applyAlignment="1">
      <alignment horizontal="right"/>
    </xf>
    <xf numFmtId="44" fontId="1" fillId="2" borderId="8" xfId="0" applyNumberFormat="1" applyFont="1" applyFill="1" applyBorder="1"/>
    <xf numFmtId="10" fontId="1" fillId="2" borderId="8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5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right"/>
    </xf>
    <xf numFmtId="44" fontId="4" fillId="2" borderId="0" xfId="0" applyNumberFormat="1" applyFont="1" applyFill="1"/>
    <xf numFmtId="44" fontId="3" fillId="3" borderId="1" xfId="0" applyNumberFormat="1" applyFont="1" applyFill="1" applyBorder="1" applyProtection="1">
      <protection locked="0"/>
    </xf>
    <xf numFmtId="10" fontId="0" fillId="0" borderId="0" xfId="0" applyNumberFormat="1"/>
    <xf numFmtId="9" fontId="0" fillId="0" borderId="0" xfId="0" applyNumberFormat="1"/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/>
    </xf>
    <xf numFmtId="44" fontId="6" fillId="2" borderId="10" xfId="0" applyNumberFormat="1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3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/>
    </xf>
    <xf numFmtId="0" fontId="4" fillId="2" borderId="2" xfId="0" applyFont="1" applyFill="1" applyBorder="1" applyAlignment="1">
      <alignment horizontal="right" wrapText="1" indent="1"/>
    </xf>
    <xf numFmtId="0" fontId="4" fillId="2" borderId="3" xfId="0" applyFont="1" applyFill="1" applyBorder="1" applyAlignment="1">
      <alignment horizontal="right" wrapText="1" indent="1"/>
    </xf>
    <xf numFmtId="0" fontId="4" fillId="2" borderId="5" xfId="0" applyFont="1" applyFill="1" applyBorder="1" applyAlignment="1">
      <alignment horizontal="right" wrapText="1" indent="1"/>
    </xf>
    <xf numFmtId="0" fontId="4" fillId="2" borderId="0" xfId="0" applyFont="1" applyFill="1" applyAlignment="1">
      <alignment horizontal="right" wrapText="1" indent="1"/>
    </xf>
    <xf numFmtId="0" fontId="4" fillId="2" borderId="0" xfId="0" applyFont="1" applyFill="1" applyAlignment="1">
      <alignment horizontal="right" indent="1"/>
    </xf>
    <xf numFmtId="0" fontId="4" fillId="2" borderId="5" xfId="0" applyFont="1" applyFill="1" applyBorder="1" applyAlignment="1">
      <alignment horizontal="right" indent="1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44" fontId="3" fillId="2" borderId="10" xfId="0" applyNumberFormat="1" applyFont="1" applyFill="1" applyBorder="1" applyAlignment="1">
      <alignment horizontal="center"/>
    </xf>
    <xf numFmtId="44" fontId="3" fillId="2" borderId="12" xfId="0" applyNumberFormat="1" applyFont="1" applyFill="1" applyBorder="1" applyAlignment="1">
      <alignment horizontal="center"/>
    </xf>
    <xf numFmtId="44" fontId="3" fillId="2" borderId="1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EA3FA"/>
      <color rgb="FFF83ED5"/>
      <color rgb="FFE5E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347381</xdr:colOff>
      <xdr:row>1</xdr:row>
      <xdr:rowOff>89648</xdr:rowOff>
    </xdr:from>
    <xdr:to>
      <xdr:col>7</xdr:col>
      <xdr:colOff>1075763</xdr:colOff>
      <xdr:row>4</xdr:row>
      <xdr:rowOff>117153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39AF71D-CBA4-5025-661E-3738EB09C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8410" y="268942"/>
          <a:ext cx="3137647" cy="16747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9FE93-9924-4F10-A3D7-075626C12835}">
  <sheetPr>
    <pageSetUpPr fitToPage="1"/>
  </sheetPr>
  <dimension ref="B1:K44"/>
  <sheetViews>
    <sheetView showGridLines="0" tabSelected="1" zoomScale="85" zoomScaleNormal="85" workbookViewId="0">
      <selection activeCell="E20" sqref="E20"/>
    </sheetView>
  </sheetViews>
  <sheetFormatPr baseColWidth="10" defaultRowHeight="14.25" x14ac:dyDescent="0.2"/>
  <cols>
    <col min="1" max="1" width="2.375" style="1" customWidth="1"/>
    <col min="2" max="2" width="16.875" style="1" customWidth="1"/>
    <col min="3" max="3" width="6.5" style="1" customWidth="1"/>
    <col min="4" max="4" width="8.125" style="1" customWidth="1"/>
    <col min="5" max="5" width="18.125" style="1" customWidth="1"/>
    <col min="6" max="6" width="3.625" style="1" customWidth="1"/>
    <col min="7" max="7" width="1.75" style="1" customWidth="1"/>
    <col min="8" max="8" width="14.5" style="1" customWidth="1"/>
    <col min="9" max="9" width="1.75" style="1" customWidth="1"/>
    <col min="10" max="10" width="14.75" style="1" customWidth="1"/>
    <col min="11" max="11" width="15.625" style="1" customWidth="1"/>
    <col min="12" max="16384" width="11" style="1"/>
  </cols>
  <sheetData>
    <row r="1" spans="2:11" ht="14.25" customHeight="1" x14ac:dyDescent="0.2"/>
    <row r="2" spans="2:11" ht="101.25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</row>
    <row r="3" spans="2:11" x14ac:dyDescent="0.2">
      <c r="B3" s="2"/>
      <c r="C3" s="2"/>
      <c r="D3" s="2"/>
      <c r="E3" s="2"/>
      <c r="F3" s="2"/>
      <c r="G3" s="2"/>
      <c r="H3" s="2"/>
      <c r="I3" s="2"/>
      <c r="J3" s="2"/>
      <c r="K3" s="2"/>
    </row>
    <row r="4" spans="2:11" x14ac:dyDescent="0.2">
      <c r="B4" s="2"/>
      <c r="C4" s="2"/>
      <c r="D4" s="2"/>
      <c r="E4" s="2"/>
      <c r="F4" s="2"/>
      <c r="G4" s="2"/>
      <c r="H4" s="2"/>
      <c r="I4" s="2"/>
      <c r="J4" s="2"/>
      <c r="K4" s="2"/>
    </row>
    <row r="5" spans="2:11" x14ac:dyDescent="0.2">
      <c r="B5" s="2"/>
      <c r="C5" s="2"/>
      <c r="D5" s="2"/>
      <c r="E5" s="2"/>
      <c r="F5" s="2"/>
      <c r="G5" s="2"/>
      <c r="H5" s="2"/>
      <c r="I5" s="2"/>
      <c r="J5" s="2"/>
      <c r="K5" s="2"/>
    </row>
    <row r="6" spans="2:11" ht="20.25" x14ac:dyDescent="0.3">
      <c r="B6" s="35" t="s">
        <v>26</v>
      </c>
      <c r="C6" s="35"/>
      <c r="D6" s="35"/>
      <c r="E6" s="35"/>
      <c r="F6" s="35"/>
      <c r="G6" s="35"/>
      <c r="H6" s="35"/>
      <c r="I6" s="35"/>
      <c r="J6" s="35"/>
      <c r="K6" s="35"/>
    </row>
    <row r="7" spans="2:11" x14ac:dyDescent="0.2">
      <c r="B7" s="2"/>
      <c r="C7" s="2"/>
      <c r="D7" s="2"/>
      <c r="E7" s="2"/>
      <c r="F7" s="2"/>
      <c r="G7" s="2"/>
      <c r="H7" s="2"/>
      <c r="I7" s="2"/>
      <c r="J7" s="2"/>
      <c r="K7" s="2"/>
    </row>
    <row r="8" spans="2:11" ht="15.75" customHeight="1" x14ac:dyDescent="0.2">
      <c r="B8" s="2"/>
      <c r="C8" s="34" t="s">
        <v>9</v>
      </c>
      <c r="D8" s="36"/>
      <c r="E8" s="36"/>
      <c r="F8" s="36"/>
      <c r="G8" s="36"/>
      <c r="H8" s="36"/>
      <c r="I8" s="36"/>
      <c r="J8" s="36"/>
      <c r="K8" s="2"/>
    </row>
    <row r="9" spans="2:11" ht="15" customHeight="1" x14ac:dyDescent="0.2">
      <c r="B9" s="2"/>
      <c r="C9" s="36"/>
      <c r="D9" s="36"/>
      <c r="E9" s="36"/>
      <c r="F9" s="36"/>
      <c r="G9" s="36"/>
      <c r="H9" s="36"/>
      <c r="I9" s="36"/>
      <c r="J9" s="36"/>
      <c r="K9" s="2"/>
    </row>
    <row r="10" spans="2:11" ht="15" customHeight="1" x14ac:dyDescent="0.2">
      <c r="B10" s="2"/>
      <c r="C10" s="36"/>
      <c r="D10" s="36"/>
      <c r="E10" s="36"/>
      <c r="F10" s="36"/>
      <c r="G10" s="36"/>
      <c r="H10" s="36"/>
      <c r="I10" s="36"/>
      <c r="J10" s="36"/>
      <c r="K10" s="2"/>
    </row>
    <row r="11" spans="2:11" x14ac:dyDescent="0.2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x14ac:dyDescent="0.2">
      <c r="B12" s="2"/>
      <c r="C12" s="37" t="s">
        <v>10</v>
      </c>
      <c r="D12" s="38" t="s">
        <v>11</v>
      </c>
      <c r="E12" s="38"/>
      <c r="F12" s="38"/>
      <c r="G12" s="38"/>
      <c r="H12" s="38"/>
      <c r="I12" s="38"/>
      <c r="J12" s="38"/>
      <c r="K12" s="2"/>
    </row>
    <row r="13" spans="2:11" x14ac:dyDescent="0.2">
      <c r="B13" s="2"/>
      <c r="C13" s="37"/>
      <c r="D13" s="38"/>
      <c r="E13" s="38"/>
      <c r="F13" s="38"/>
      <c r="G13" s="38"/>
      <c r="H13" s="38"/>
      <c r="I13" s="38"/>
      <c r="J13" s="38"/>
      <c r="K13" s="2"/>
    </row>
    <row r="14" spans="2:11" x14ac:dyDescent="0.2">
      <c r="B14" s="2"/>
      <c r="C14" s="37" t="s">
        <v>10</v>
      </c>
      <c r="D14" s="38" t="s">
        <v>12</v>
      </c>
      <c r="E14" s="39"/>
      <c r="F14" s="39"/>
      <c r="G14" s="39"/>
      <c r="H14" s="39"/>
      <c r="I14" s="39"/>
      <c r="J14" s="39"/>
      <c r="K14" s="2"/>
    </row>
    <row r="15" spans="2:11" x14ac:dyDescent="0.2">
      <c r="B15" s="2"/>
      <c r="C15" s="37"/>
      <c r="D15" s="39"/>
      <c r="E15" s="39"/>
      <c r="F15" s="39"/>
      <c r="G15" s="39"/>
      <c r="H15" s="39"/>
      <c r="I15" s="39"/>
      <c r="J15" s="39"/>
      <c r="K15" s="2"/>
    </row>
    <row r="16" spans="2:11" x14ac:dyDescent="0.2">
      <c r="B16" s="2"/>
      <c r="C16" s="37" t="s">
        <v>10</v>
      </c>
      <c r="D16" s="38" t="s">
        <v>13</v>
      </c>
      <c r="E16" s="39"/>
      <c r="F16" s="39"/>
      <c r="G16" s="39"/>
      <c r="H16" s="39"/>
      <c r="I16" s="39"/>
      <c r="J16" s="39"/>
      <c r="K16" s="2"/>
    </row>
    <row r="17" spans="2:11" x14ac:dyDescent="0.2">
      <c r="B17" s="2"/>
      <c r="C17" s="37"/>
      <c r="D17" s="39"/>
      <c r="E17" s="39"/>
      <c r="F17" s="39"/>
      <c r="G17" s="39"/>
      <c r="H17" s="39"/>
      <c r="I17" s="39"/>
      <c r="J17" s="39"/>
      <c r="K17" s="2"/>
    </row>
    <row r="18" spans="2:11" ht="15" thickBot="1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2:11" ht="14.25" customHeight="1" thickBot="1" x14ac:dyDescent="0.25">
      <c r="B19" s="40" t="s">
        <v>15</v>
      </c>
      <c r="C19" s="41"/>
      <c r="D19" s="41"/>
      <c r="E19" s="3"/>
      <c r="F19" s="3"/>
      <c r="G19" s="3"/>
      <c r="H19" s="3"/>
      <c r="I19" s="3"/>
      <c r="J19" s="3"/>
      <c r="K19" s="4"/>
    </row>
    <row r="20" spans="2:11" ht="20.25" customHeight="1" thickBot="1" x14ac:dyDescent="0.3">
      <c r="B20" s="42"/>
      <c r="C20" s="43"/>
      <c r="D20" s="43"/>
      <c r="E20" s="26"/>
      <c r="F20" s="2"/>
      <c r="G20" s="2"/>
      <c r="H20" s="2"/>
      <c r="I20" s="2"/>
      <c r="J20" s="2"/>
      <c r="K20" s="5"/>
    </row>
    <row r="21" spans="2:11" ht="15" customHeight="1" x14ac:dyDescent="0.25">
      <c r="B21" s="6"/>
      <c r="C21" s="2"/>
      <c r="D21" s="2"/>
      <c r="E21" s="2"/>
      <c r="F21" s="2"/>
      <c r="G21" s="46" t="s">
        <v>25</v>
      </c>
      <c r="H21" s="46"/>
      <c r="I21" s="7"/>
      <c r="J21" s="7"/>
      <c r="K21" s="5"/>
    </row>
    <row r="22" spans="2:11" ht="20.25" customHeight="1" thickBot="1" x14ac:dyDescent="0.3">
      <c r="B22" s="42" t="s">
        <v>14</v>
      </c>
      <c r="C22" s="44"/>
      <c r="D22" s="44"/>
      <c r="E22" s="8" t="s">
        <v>0</v>
      </c>
      <c r="F22" s="2"/>
      <c r="G22" s="46"/>
      <c r="H22" s="46"/>
      <c r="I22" s="47" t="s">
        <v>3</v>
      </c>
      <c r="J22" s="47"/>
      <c r="K22" s="5"/>
    </row>
    <row r="23" spans="2:11" ht="20.25" customHeight="1" thickBot="1" x14ac:dyDescent="0.3">
      <c r="B23" s="45"/>
      <c r="C23" s="44"/>
      <c r="D23" s="44"/>
      <c r="E23" s="26"/>
      <c r="F23" s="2"/>
      <c r="G23" s="2" t="s">
        <v>1</v>
      </c>
      <c r="H23" s="9">
        <f>+(1+Données!$A$2)</f>
        <v>1.05</v>
      </c>
      <c r="I23" s="10" t="s">
        <v>2</v>
      </c>
      <c r="J23" s="11">
        <f>+H23*E23</f>
        <v>0</v>
      </c>
      <c r="K23" s="5"/>
    </row>
    <row r="24" spans="2:11" ht="15" thickBot="1" x14ac:dyDescent="0.25">
      <c r="B24" s="12"/>
      <c r="C24" s="13"/>
      <c r="D24" s="13"/>
      <c r="E24" s="13"/>
      <c r="F24" s="13"/>
      <c r="G24" s="13"/>
      <c r="H24" s="13"/>
      <c r="I24" s="13"/>
      <c r="J24" s="13"/>
      <c r="K24" s="14"/>
    </row>
    <row r="25" spans="2:11" ht="15" thickBot="1" x14ac:dyDescent="0.25">
      <c r="B25" s="2"/>
      <c r="C25" s="11"/>
      <c r="D25" s="2"/>
      <c r="E25" s="2"/>
      <c r="F25" s="2"/>
      <c r="G25" s="11">
        <f>+H23*C25</f>
        <v>0</v>
      </c>
      <c r="H25" s="2"/>
      <c r="I25" s="2"/>
      <c r="J25" s="2"/>
      <c r="K25" s="2"/>
    </row>
    <row r="26" spans="2:11" ht="16.5" thickBot="1" x14ac:dyDescent="0.3">
      <c r="B26" s="2"/>
      <c r="C26" s="2"/>
      <c r="D26" s="2"/>
      <c r="E26" s="2"/>
      <c r="F26" s="23" t="s">
        <v>17</v>
      </c>
      <c r="G26" s="2"/>
      <c r="H26" s="48">
        <f>MAX(J23,E20)</f>
        <v>0</v>
      </c>
      <c r="I26" s="49"/>
      <c r="J26" s="50"/>
      <c r="K26" s="2"/>
    </row>
    <row r="27" spans="2:11" x14ac:dyDescent="0.2">
      <c r="B27" s="2"/>
      <c r="C27" s="2"/>
      <c r="D27" s="2"/>
      <c r="E27" s="2"/>
      <c r="F27" s="2"/>
      <c r="G27" s="11"/>
      <c r="H27" s="2"/>
      <c r="I27" s="2"/>
      <c r="J27" s="2"/>
      <c r="K27" s="2"/>
    </row>
    <row r="28" spans="2:11" x14ac:dyDescent="0.2"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2:11" x14ac:dyDescent="0.2">
      <c r="B29" s="2"/>
      <c r="C29" s="34" t="s">
        <v>27</v>
      </c>
      <c r="D29" s="34"/>
      <c r="E29" s="34"/>
      <c r="F29" s="34"/>
      <c r="G29" s="34"/>
      <c r="H29" s="34"/>
      <c r="I29" s="34"/>
      <c r="J29" s="34"/>
      <c r="K29" s="2"/>
    </row>
    <row r="30" spans="2:11" x14ac:dyDescent="0.2">
      <c r="B30" s="2"/>
      <c r="C30" s="34"/>
      <c r="D30" s="34"/>
      <c r="E30" s="34"/>
      <c r="F30" s="34"/>
      <c r="G30" s="34"/>
      <c r="H30" s="34"/>
      <c r="I30" s="34"/>
      <c r="J30" s="34"/>
      <c r="K30" s="2"/>
    </row>
    <row r="31" spans="2:11" ht="15" thickBot="1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2:11" ht="8.25" customHeight="1" x14ac:dyDescent="0.2">
      <c r="B32" s="15"/>
      <c r="C32" s="3"/>
      <c r="D32" s="3"/>
      <c r="E32" s="3"/>
      <c r="F32" s="3"/>
      <c r="G32" s="3"/>
      <c r="H32" s="3"/>
      <c r="I32" s="3"/>
      <c r="J32" s="3"/>
      <c r="K32" s="4"/>
    </row>
    <row r="33" spans="2:11" ht="14.25" customHeight="1" x14ac:dyDescent="0.25">
      <c r="B33" s="6"/>
      <c r="C33" s="2"/>
      <c r="D33" s="2"/>
      <c r="E33" s="16" t="s">
        <v>6</v>
      </c>
      <c r="F33" s="7"/>
      <c r="G33" s="7" t="s">
        <v>7</v>
      </c>
      <c r="H33" s="7"/>
      <c r="I33" s="7"/>
      <c r="J33" s="7" t="s">
        <v>8</v>
      </c>
      <c r="K33" s="5"/>
    </row>
    <row r="34" spans="2:11" ht="14.25" customHeight="1" x14ac:dyDescent="0.2">
      <c r="B34" s="6"/>
      <c r="C34" s="2"/>
      <c r="D34" s="17" t="s">
        <v>21</v>
      </c>
      <c r="E34" s="11">
        <f>IF($H$26&gt;Données!$A$3,Données!$A$3,H26)</f>
        <v>0</v>
      </c>
      <c r="F34" s="2"/>
      <c r="G34" s="2" t="s">
        <v>1</v>
      </c>
      <c r="H34" s="18">
        <v>5.0000000000000001E-3</v>
      </c>
      <c r="I34" s="2" t="s">
        <v>2</v>
      </c>
      <c r="J34" s="11">
        <f>+H34*E34</f>
        <v>0</v>
      </c>
      <c r="K34" s="5"/>
    </row>
    <row r="35" spans="2:11" ht="14.25" customHeight="1" x14ac:dyDescent="0.2">
      <c r="B35" s="6"/>
      <c r="C35" s="2"/>
      <c r="D35" s="17" t="s">
        <v>22</v>
      </c>
      <c r="E35" s="11">
        <f>IF($H$26&gt;Données!$A$3,MIN(Données!$A$4,$H$26)-Données!$A$3,0)</f>
        <v>0</v>
      </c>
      <c r="F35" s="2"/>
      <c r="G35" s="2" t="s">
        <v>1</v>
      </c>
      <c r="H35" s="18">
        <v>0.01</v>
      </c>
      <c r="I35" s="2" t="s">
        <v>2</v>
      </c>
      <c r="J35" s="11">
        <f>+H35*E35</f>
        <v>0</v>
      </c>
      <c r="K35" s="5"/>
    </row>
    <row r="36" spans="2:11" ht="14.25" customHeight="1" x14ac:dyDescent="0.2">
      <c r="B36" s="6"/>
      <c r="C36" s="2"/>
      <c r="D36" s="17" t="s">
        <v>23</v>
      </c>
      <c r="E36" s="11">
        <f>+IF($H$26&gt;Données!$A$4,MIN(Données!$A$5,$H$26)-Données!$A$4,0)</f>
        <v>0</v>
      </c>
      <c r="F36" s="2"/>
      <c r="G36" s="2" t="s">
        <v>1</v>
      </c>
      <c r="H36" s="18">
        <v>1.4999999999999999E-2</v>
      </c>
      <c r="I36" s="2" t="s">
        <v>2</v>
      </c>
      <c r="J36" s="11">
        <f>+H36*E36</f>
        <v>0</v>
      </c>
      <c r="K36" s="5"/>
    </row>
    <row r="37" spans="2:11" ht="14.25" customHeight="1" x14ac:dyDescent="0.2">
      <c r="B37" s="6"/>
      <c r="C37" s="2"/>
      <c r="D37" s="17" t="s">
        <v>4</v>
      </c>
      <c r="E37" s="11">
        <f>IF($H$26&gt;Données!$A$5,MIN(Données!$A$6,$H$26)-Données!$A$5,0)</f>
        <v>0</v>
      </c>
      <c r="F37" s="2"/>
      <c r="G37" s="2" t="s">
        <v>1</v>
      </c>
      <c r="H37" s="18">
        <v>0.02</v>
      </c>
      <c r="I37" s="2" t="s">
        <v>2</v>
      </c>
      <c r="J37" s="11">
        <f>+H37*E37</f>
        <v>0</v>
      </c>
      <c r="K37" s="5"/>
    </row>
    <row r="38" spans="2:11" ht="15.75" customHeight="1" thickBot="1" x14ac:dyDescent="0.25">
      <c r="B38" s="12"/>
      <c r="C38" s="13"/>
      <c r="D38" s="19" t="s">
        <v>5</v>
      </c>
      <c r="E38" s="20">
        <f>+IF($H$26&gt;Données!$A$6,$H$26-Données!$A$6,0)</f>
        <v>0</v>
      </c>
      <c r="F38" s="13"/>
      <c r="G38" s="13" t="s">
        <v>1</v>
      </c>
      <c r="H38" s="21">
        <v>0.03</v>
      </c>
      <c r="I38" s="13" t="s">
        <v>2</v>
      </c>
      <c r="J38" s="20">
        <f>+H38*E38</f>
        <v>0</v>
      </c>
      <c r="K38" s="14"/>
    </row>
    <row r="39" spans="2:11" ht="15" thickBot="1" x14ac:dyDescent="0.25">
      <c r="B39" s="2"/>
      <c r="C39" s="2"/>
      <c r="D39" s="2"/>
      <c r="E39" s="2"/>
      <c r="F39" s="2"/>
      <c r="G39" s="2"/>
      <c r="H39" s="2"/>
      <c r="I39" s="11">
        <f>SUM(I34:I38)</f>
        <v>0</v>
      </c>
      <c r="J39" s="2"/>
      <c r="K39" s="2"/>
    </row>
    <row r="40" spans="2:11" ht="18.75" thickBot="1" x14ac:dyDescent="0.3">
      <c r="B40" s="2"/>
      <c r="C40" s="2"/>
      <c r="D40" s="2"/>
      <c r="E40" s="2"/>
      <c r="F40" s="22" t="s">
        <v>16</v>
      </c>
      <c r="G40" s="2"/>
      <c r="H40" s="31">
        <f>SUM(J34:J38)</f>
        <v>0</v>
      </c>
      <c r="I40" s="32"/>
      <c r="J40" s="33"/>
      <c r="K40" s="2"/>
    </row>
    <row r="41" spans="2:11" ht="15" x14ac:dyDescent="0.25">
      <c r="B41" s="2"/>
      <c r="C41" s="2"/>
      <c r="D41" s="2"/>
      <c r="E41" s="2"/>
      <c r="F41" s="24" t="s">
        <v>18</v>
      </c>
      <c r="G41" s="2"/>
      <c r="H41" s="2"/>
      <c r="I41" s="2"/>
      <c r="J41" s="25">
        <f>IF(H40&lt;300,H40,+H40/2)</f>
        <v>0</v>
      </c>
      <c r="K41" s="2"/>
    </row>
    <row r="42" spans="2:11" ht="15" x14ac:dyDescent="0.25">
      <c r="B42" s="2"/>
      <c r="C42" s="2"/>
      <c r="D42" s="2"/>
      <c r="E42" s="2"/>
      <c r="F42" s="24" t="s">
        <v>19</v>
      </c>
      <c r="G42" s="2"/>
      <c r="H42" s="2"/>
      <c r="I42" s="2"/>
      <c r="J42" s="25">
        <f>IF(H40&lt;300,0,+H40/2)</f>
        <v>0</v>
      </c>
      <c r="K42" s="2"/>
    </row>
    <row r="43" spans="2:11" x14ac:dyDescent="0.2"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2:11" ht="24.75" customHeight="1" x14ac:dyDescent="0.2">
      <c r="B44" s="29" t="s">
        <v>20</v>
      </c>
      <c r="C44" s="30"/>
      <c r="D44" s="30"/>
      <c r="E44" s="30"/>
      <c r="F44" s="30"/>
      <c r="G44" s="30"/>
      <c r="H44" s="30"/>
      <c r="I44" s="30"/>
      <c r="J44" s="30"/>
      <c r="K44" s="30"/>
    </row>
  </sheetData>
  <sheetProtection algorithmName="SHA-512" hashValue="M1+tDsumf7eMklm0OdOIuPMsYVvWiWuZqsC2B0OrwpvWjOiDjj+/L2KnbUHDOCm+VwxPdbfjtYoQ/o/l5IwDgA==" saltValue="lavkrpB0Q+ZtoxVBM1SMwA==" spinCount="100000" sheet="1" objects="1" scenarios="1"/>
  <mergeCells count="16">
    <mergeCell ref="B44:K44"/>
    <mergeCell ref="H40:J40"/>
    <mergeCell ref="C29:J30"/>
    <mergeCell ref="B6:K6"/>
    <mergeCell ref="C8:J10"/>
    <mergeCell ref="C12:C13"/>
    <mergeCell ref="D12:J13"/>
    <mergeCell ref="C14:C15"/>
    <mergeCell ref="C16:C17"/>
    <mergeCell ref="D14:J15"/>
    <mergeCell ref="D16:J17"/>
    <mergeCell ref="B19:D20"/>
    <mergeCell ref="B22:D23"/>
    <mergeCell ref="G21:H22"/>
    <mergeCell ref="I22:J22"/>
    <mergeCell ref="H26:J26"/>
  </mergeCells>
  <pageMargins left="0.7" right="0.7" top="0.75" bottom="0.75" header="0.3" footer="0.3"/>
  <pageSetup scale="83"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EDC0A-A508-473B-B51A-DB2E986D94C2}">
  <dimension ref="A1:B6"/>
  <sheetViews>
    <sheetView workbookViewId="0">
      <selection activeCell="A3" sqref="A3"/>
    </sheetView>
  </sheetViews>
  <sheetFormatPr baseColWidth="10" defaultRowHeight="15" x14ac:dyDescent="0.25"/>
  <sheetData>
    <row r="1" spans="1:2" x14ac:dyDescent="0.25">
      <c r="A1">
        <v>2026</v>
      </c>
    </row>
    <row r="2" spans="1:2" x14ac:dyDescent="0.25">
      <c r="A2" s="28">
        <v>0.05</v>
      </c>
      <c r="B2" t="s">
        <v>24</v>
      </c>
    </row>
    <row r="3" spans="1:2" x14ac:dyDescent="0.25">
      <c r="A3">
        <v>62900</v>
      </c>
      <c r="B3" s="27">
        <v>5.0000000000000001E-3</v>
      </c>
    </row>
    <row r="4" spans="1:2" x14ac:dyDescent="0.25">
      <c r="A4">
        <v>315000</v>
      </c>
      <c r="B4" s="28">
        <v>0.01</v>
      </c>
    </row>
    <row r="5" spans="1:2" x14ac:dyDescent="0.25">
      <c r="A5">
        <v>500000</v>
      </c>
      <c r="B5" s="27">
        <v>1.4999999999999999E-2</v>
      </c>
    </row>
    <row r="6" spans="1:2" x14ac:dyDescent="0.25">
      <c r="A6">
        <v>750000</v>
      </c>
      <c r="B6" s="28">
        <v>0.02</v>
      </c>
    </row>
  </sheetData>
  <sheetProtection algorithmName="SHA-512" hashValue="8oIH7WK4TRryVYYXiFVwd/u5w2eDwDw61xApKEtB/lZ/J68UGzHdW1e7cdEKlnQj1sHhAFGCyQ41+FY46D+odw==" saltValue="LLEUs3W3D9kHyvbAeXVv8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Données</vt:lpstr>
    </vt:vector>
  </TitlesOfParts>
  <Company>Ville de Saint Sauveur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Jérémie Drouin</dc:creator>
  <cp:lastModifiedBy>Jérémie Drouin</cp:lastModifiedBy>
  <cp:lastPrinted>2025-04-01T18:59:16Z</cp:lastPrinted>
  <dcterms:created xsi:type="dcterms:W3CDTF">2025-01-28T15:45:09Z</dcterms:created>
  <dcterms:modified xsi:type="dcterms:W3CDTF">2026-01-08T15:02:47Z</dcterms:modified>
</cp:coreProperties>
</file>